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00" activeTab="0"/>
  </bookViews>
  <sheets>
    <sheet name="2022" sheetId="1" r:id="rId1"/>
  </sheets>
  <definedNames>
    <definedName name="Excel_BuiltIn__FilterDatabase" localSheetId="0">'2022'!$A$5:$D$56</definedName>
    <definedName name="Excel_BuiltIn_Print_Titles" localSheetId="0">'2022'!$5:$8</definedName>
    <definedName name="_xlnm.Print_Titles" localSheetId="0">'2022'!$5:$8</definedName>
  </definedNames>
  <calcPr fullCalcOnLoad="1" iterate="1" iterateCount="100" iterateDelta="0.001"/>
</workbook>
</file>

<file path=xl/sharedStrings.xml><?xml version="1.0" encoding="utf-8"?>
<sst xmlns="http://schemas.openxmlformats.org/spreadsheetml/2006/main" count="92" uniqueCount="85">
  <si>
    <t>тыс. руб.</t>
  </si>
  <si>
    <t>Наименование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</si>
  <si>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</si>
  <si>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</si>
  <si>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</si>
  <si>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</si>
  <si>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</si>
  <si>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</si>
  <si>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</si>
  <si>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</si>
  <si>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Национальная безопасность и правоохранительная деятельность</t>
  </si>
  <si>
    <t>Гражданская оборона</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</si>
  <si>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</si>
  <si>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</si>
  <si>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Национальная экономика</t>
  </si>
  <si>
    <t>Транспорт</t>
  </si>
  <si>
    <t>Дорожное хозяйство (дорожные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</si>
  <si>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</si>
  <si>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</si>
  <si>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</si>
  <si>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</si>
  <si>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</si>
  <si>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Охрана окружающей среды</t>
  </si>
  <si>
    <t>Охрана объектов растительного и животного мира и среды их обитания</t>
  </si>
  <si>
    <t>Образование</t>
  </si>
  <si>
    <t>Дошкольное образование</t>
  </si>
  <si>
    <t>Общее образование</t>
  </si>
  <si>
    <t>Дополнительное образование детей</t>
  </si>
  <si>
    <t xml:space="preserve">Молодежная политика </t>
  </si>
  <si>
    <t>Другие вопросы в области образования</t>
  </si>
  <si>
    <t xml:space="preserve">Культура,кинематография </t>
  </si>
  <si>
    <t xml:space="preserve">Культура </t>
  </si>
  <si>
    <t>Здравоохранение</t>
  </si>
  <si>
    <t>Санитарно-эпидемиологическое благополучие</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</si>
  <si>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</si>
  <si>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</si>
  <si>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</si>
  <si>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</si>
  <si>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</si>
  <si>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</si>
  <si>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</si>
  <si>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Итого расходов</t>
  </si>
  <si>
    <t>Первоначально утверждженные бюджетные назначения на 2023 год</t>
  </si>
  <si>
    <t>Исполнено на 01.01.2024</t>
  </si>
  <si>
    <t>% исполнения на 01.01.2024 к первоначально утвержденному бюджету на 2023 г</t>
  </si>
  <si>
    <t>Причины отклонения исполнения за 2023 год от первоначально утвержденного бюджета(10% и более%)</t>
  </si>
  <si>
    <t>% исполнения на 01.01.2024 г. к уточненному бюджету на 2023 г.</t>
  </si>
  <si>
    <t>Отношение исполнения на 01.01.2024 к 01.01.2023</t>
  </si>
  <si>
    <t>Национальная оборона</t>
  </si>
  <si>
    <t>Мобилизационная и вневойсковая подготовка</t>
  </si>
  <si>
    <t>Другие вопросы в области жилищно-коммунального хозяйства</t>
  </si>
  <si>
    <t>Другие вопросы в области охраны окружающей среды</t>
  </si>
  <si>
    <t>Сбор, удаление отходов и очистка сточных вод</t>
  </si>
  <si>
    <t>Обеспечение проведения выборов и референдумов</t>
  </si>
  <si>
    <t>В первоначальном бюджете было заложенно 95% фонда оплаты труда, работа в выходные и праздничные дни</t>
  </si>
  <si>
    <t>В первоначальном бюджете было заложенно 95% фонда оплаты труда, работа в выходные и праздничные дни, увеличенны расходы на редакцию</t>
  </si>
  <si>
    <t>Добавлены бюджетные ассигнования на проектно-сметную документацию для реализации проекта "Народный бюджет", увеличены расходы по содержанию МФЦ за счет субвенции из областного бюджета, укрепление материально- технической базы учреждений  за счет средств местного бюджета, увеличенна субсидия на муниципальное задание МАУ "Центр МТО"</t>
  </si>
  <si>
    <t>Расходы  по гражданской обороне уточнены под фактическую потребность</t>
  </si>
  <si>
    <t>Расходы  по защите населения и территории от чрезвычайных ситуаций уточнены под фактическую потребность</t>
  </si>
  <si>
    <t>Расходы  понациональной безопасности уточнены под фактическую потребность</t>
  </si>
  <si>
    <t>Добавлена субвенция из областного бюджета на приобретение подвижного состава пассажирского транспорта общего пользования (автобусов) для осуществления перевозок пассажиров и багажа на муниципальных маршрутах регулярных перевозок</t>
  </si>
  <si>
    <t>В 2023 году планировалось осуществить выплаты по заключенным контрактам на приобретение жилых помещений для переселения граждан из аварийного жилого фонда застройщику ООО "ДОРСТРОЙ".Однако подрядчик нарушил сроки сдачи жилья, установленные контрактами, поэтому гражданам была выплачена денежная компенсация за аварийное жилье.</t>
  </si>
  <si>
    <t>отклонение от первоначального бюджета возникло по причине того, что  средства были законтратованы, однако Подрядчик не выполнил условия контракта, в настоящее время дело рассматривается в суде.</t>
  </si>
  <si>
    <t>Расходы  были уточнены под фактическую потребность</t>
  </si>
  <si>
    <t>Добавленная субвенция из областного бюджета на обеспечение жильем инвалидов, добавлены расходы на единовременную денежную выплату гражданам, в добровольном порядке заключившим контракт о прохождении военной службы в ВС РФ, увеличена субвенция на предоставление земельных участков многодетным семьям</t>
  </si>
  <si>
    <t>Добавленная субвенция из областного бюджетасогласно фактической потребности</t>
  </si>
  <si>
    <t>отклонение от первоначального бюджета возникло по причине того, что реализацию первоначально запланированного мероприятия по рекультивации земельных участков, занятых несанкционированными свалками,  решено было перенести на 2024 год, добавление субсидии из областного бюджета на реализацию проекта "Народный бюджет"</t>
  </si>
  <si>
    <t>перераспределение ЛБО  на реализацию проекта "Народный бюджет", Расходы  были уточнены под фактическую потребность</t>
  </si>
  <si>
    <t>добавленны ЛБО на природоохранные мероприятия, согласно потербности</t>
  </si>
  <si>
    <t>Средства резервного фонда предусмотрены на расходы непредвиденного характера. В связи с невостребованностью часть бюджетных ассигнований перераспределены на иные цели. Остальная часть бюджетных ассигнований была невостребованна</t>
  </si>
  <si>
    <t>исполнение на 01.01.2023 и на 01.01.2024 отсутствует</t>
  </si>
  <si>
    <t>исполнение на 01.01.2024 отсутствует</t>
  </si>
  <si>
    <t>более, чем 3 раза</t>
  </si>
  <si>
    <t>более чем в 13 раз</t>
  </si>
  <si>
    <t>более, чем в 3 раза</t>
  </si>
  <si>
    <t>более, чем в 2 раза</t>
  </si>
  <si>
    <t>более, чем в 6 раз</t>
  </si>
  <si>
    <t>более, чем в 13 раз</t>
  </si>
  <si>
    <t>более, чем в 11 раз</t>
  </si>
  <si>
    <t>более, чем в 15 раз</t>
  </si>
  <si>
    <t>Средства массовой инофрмации</t>
  </si>
  <si>
    <t>Периодическая печать и издательства</t>
  </si>
  <si>
    <t>Аналитические данные о расходах бюджета округа по разделам и подразделам классификации расходов за 2023 год в сравнении с первоначально утвержденным решением о бюджете значениями и с уточненными значениями с учетом внесенных изменений, а также фактическими консалидированными расходами за 2022 год</t>
  </si>
  <si>
    <t>Исполнение за 2022 год (консолидированно)</t>
  </si>
  <si>
    <t>Уточненные бюджетные назначения на 2023 год с учетом всех изменений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</si>
</sst>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FC19]d\ mmmm\ yyyy\ &quot;г.&quot;"/>
    <numFmt numFmtId="167" formatCode="#,##0.0"/>
  </numFmts>
  <fonts count="44">
    <font>
      <sz val="10"/>
      <name val="Arial"/>
      <family val="0"/>
    </font>
    <font>
      <b/>
      <sz val="12"/>
      <name val="Arial"/>
      <family val="2"/>
    </font>
    <font>
      <i/>
      <sz val="10"/>
      <name val="Arial"/>
      <family val="2"/>
    </font>
    <font>
      <sz val="14"/>
      <name val="Times New Roman"/>
      <family val="1"/>
    </font>
    <font>
      <i/>
      <sz val="14"/>
      <name val="Times New Roman"/>
      <family val="1"/>
    </font>
    <font>
      <b/>
      <sz val="14"/>
      <name val="Times New Roman"/>
      <family val="1"/>
    </font>
    <font>
      <b/>
      <sz val="10"/>
      <name val="Arial"/>
      <family val="2"/>
    </font>
    <font>
      <sz val="11"/>
      <name val="Times New Roman"/>
      <family val="1"/>
    </font>
    <font>
      <sz val="11"/>
      <color indexed="8"/>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0" applyNumberFormat="0" applyBorder="0" applyAlignment="0" applyProtection="0"/>
  </cellStyleXfs>
  <cellXfs count="61">
    <xf numFmtId="0" fontId="0" fillId="0" borderId="0" xfId="0" applyAlignment="1">
      <alignment/>
    </xf>
    <xf numFmtId="0" fontId="1" fillId="0" borderId="0" xfId="0" applyFont="1" applyBorder="1" applyAlignment="1">
      <alignment horizontal="center" wrapText="1"/>
    </xf>
    <xf numFmtId="0" fontId="1" fillId="0" borderId="0" xfId="0" applyFont="1" applyAlignment="1">
      <alignment/>
    </xf>
    <xf numFmtId="0" fontId="2" fillId="0" borderId="0" xfId="0" applyFont="1" applyBorder="1" applyAlignment="1">
      <alignment horizontal="center" wrapText="1"/>
    </xf>
    <xf numFmtId="0" fontId="0" fillId="0" borderId="0" xfId="0" applyFill="1" applyAlignment="1">
      <alignment/>
    </xf>
    <xf numFmtId="0" fontId="3" fillId="0" borderId="10" xfId="0" applyFont="1" applyBorder="1" applyAlignment="1">
      <alignment horizontal="center"/>
    </xf>
    <xf numFmtId="0" fontId="5" fillId="0" borderId="10" xfId="0" applyFont="1" applyBorder="1" applyAlignment="1">
      <alignment vertical="center" wrapText="1"/>
    </xf>
    <xf numFmtId="167" fontId="5" fillId="33" borderId="10" xfId="0" applyNumberFormat="1" applyFont="1" applyFill="1" applyBorder="1" applyAlignment="1">
      <alignment horizontal="center"/>
    </xf>
    <xf numFmtId="165" fontId="5" fillId="33" borderId="10" xfId="0" applyNumberFormat="1" applyFont="1" applyFill="1" applyBorder="1" applyAlignment="1">
      <alignment horizontal="center" vertical="center"/>
    </xf>
    <xf numFmtId="0" fontId="3" fillId="0" borderId="10" xfId="0" applyFont="1" applyBorder="1" applyAlignment="1">
      <alignment vertical="center" wrapText="1"/>
    </xf>
    <xf numFmtId="167" fontId="3" fillId="0" borderId="10" xfId="0" applyNumberFormat="1" applyFont="1" applyBorder="1" applyAlignment="1">
      <alignment horizontal="center" vertical="center"/>
    </xf>
    <xf numFmtId="165" fontId="3" fillId="33" borderId="10" xfId="0" applyNumberFormat="1" applyFont="1" applyFill="1" applyBorder="1" applyAlignment="1">
      <alignment horizontal="center" vertical="center"/>
    </xf>
    <xf numFmtId="167" fontId="3"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7" fontId="5" fillId="0" borderId="10" xfId="0" applyNumberFormat="1" applyFont="1" applyBorder="1" applyAlignment="1">
      <alignment horizontal="center" vertical="center"/>
    </xf>
    <xf numFmtId="0" fontId="3" fillId="33" borderId="10" xfId="0" applyFont="1" applyFill="1" applyBorder="1" applyAlignment="1">
      <alignment vertical="center" wrapText="1"/>
    </xf>
    <xf numFmtId="167" fontId="5" fillId="0" borderId="10"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7" fontId="3" fillId="33" borderId="10" xfId="0" applyNumberFormat="1" applyFont="1" applyFill="1" applyBorder="1" applyAlignment="1">
      <alignment horizontal="center" vertical="center"/>
    </xf>
    <xf numFmtId="167" fontId="5" fillId="33" borderId="10" xfId="0" applyNumberFormat="1" applyFont="1" applyFill="1" applyBorder="1" applyAlignment="1">
      <alignment horizontal="center" vertical="center"/>
    </xf>
    <xf numFmtId="0" fontId="3" fillId="0" borderId="11" xfId="0" applyFont="1" applyBorder="1" applyAlignment="1">
      <alignment vertical="center" wrapText="1"/>
    </xf>
    <xf numFmtId="0" fontId="5" fillId="0" borderId="11" xfId="0" applyFont="1" applyBorder="1" applyAlignment="1">
      <alignment vertical="center" wrapText="1"/>
    </xf>
    <xf numFmtId="0" fontId="5" fillId="0" borderId="11" xfId="0" applyFont="1" applyFill="1" applyBorder="1" applyAlignment="1">
      <alignment vertical="center" wrapText="1"/>
    </xf>
    <xf numFmtId="0" fontId="3" fillId="0" borderId="10" xfId="0" applyFont="1" applyFill="1" applyBorder="1" applyAlignment="1">
      <alignment vertical="center" wrapText="1"/>
    </xf>
    <xf numFmtId="0" fontId="0" fillId="0" borderId="0" xfId="0" applyFont="1" applyAlignment="1">
      <alignment/>
    </xf>
    <xf numFmtId="0" fontId="6" fillId="0" borderId="0" xfId="0" applyFont="1" applyAlignment="1">
      <alignment/>
    </xf>
    <xf numFmtId="0" fontId="1" fillId="0" borderId="0" xfId="0" applyFont="1" applyFill="1" applyAlignment="1">
      <alignment/>
    </xf>
    <xf numFmtId="0" fontId="1" fillId="0" borderId="0" xfId="0" applyFont="1" applyFill="1" applyBorder="1" applyAlignment="1">
      <alignment horizontal="center" wrapText="1"/>
    </xf>
    <xf numFmtId="165" fontId="5" fillId="33" borderId="11" xfId="0" applyNumberFormat="1" applyFont="1" applyFill="1" applyBorder="1" applyAlignment="1">
      <alignment horizontal="center" vertical="center"/>
    </xf>
    <xf numFmtId="165" fontId="3" fillId="33" borderId="11"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5" fillId="33" borderId="12" xfId="0" applyNumberFormat="1" applyFont="1" applyFill="1" applyBorder="1" applyAlignment="1">
      <alignment horizontal="center" vertical="center"/>
    </xf>
    <xf numFmtId="165" fontId="3" fillId="33" borderId="12" xfId="0" applyNumberFormat="1" applyFont="1" applyFill="1" applyBorder="1" applyAlignment="1">
      <alignment horizontal="center" vertical="center"/>
    </xf>
    <xf numFmtId="0" fontId="3" fillId="0" borderId="13" xfId="0" applyFont="1" applyFill="1" applyBorder="1" applyAlignment="1">
      <alignment horizontal="center"/>
    </xf>
    <xf numFmtId="164" fontId="7" fillId="0" borderId="14" xfId="0" applyNumberFormat="1" applyFont="1" applyFill="1" applyBorder="1" applyAlignment="1">
      <alignment horizontal="left" vertical="center" wrapText="1"/>
    </xf>
    <xf numFmtId="164" fontId="3" fillId="0" borderId="14" xfId="0" applyNumberFormat="1" applyFont="1" applyFill="1" applyBorder="1" applyAlignment="1">
      <alignment horizontal="center" vertical="center"/>
    </xf>
    <xf numFmtId="0" fontId="3" fillId="0" borderId="14" xfId="0" applyFont="1" applyFill="1" applyBorder="1" applyAlignment="1">
      <alignment horizontal="justify"/>
    </xf>
    <xf numFmtId="0" fontId="3" fillId="0" borderId="14" xfId="0" applyFont="1" applyFill="1" applyBorder="1" applyAlignment="1">
      <alignment vertical="center" wrapText="1"/>
    </xf>
    <xf numFmtId="164" fontId="5" fillId="0" borderId="14" xfId="0" applyNumberFormat="1" applyFont="1" applyFill="1" applyBorder="1" applyAlignment="1">
      <alignment horizontal="left" vertical="center" wrapText="1"/>
    </xf>
    <xf numFmtId="164" fontId="3" fillId="0" borderId="14" xfId="0" applyNumberFormat="1" applyFont="1" applyFill="1" applyBorder="1" applyAlignment="1">
      <alignment horizontal="left" vertical="center" wrapText="1"/>
    </xf>
    <xf numFmtId="164" fontId="0" fillId="33" borderId="14" xfId="0" applyNumberFormat="1" applyFont="1" applyFill="1" applyBorder="1" applyAlignment="1">
      <alignment horizontal="left" vertical="center" wrapText="1"/>
    </xf>
    <xf numFmtId="164" fontId="5" fillId="0" borderId="14" xfId="0" applyNumberFormat="1" applyFont="1" applyFill="1" applyBorder="1" applyAlignment="1">
      <alignment horizontal="center" vertical="center"/>
    </xf>
    <xf numFmtId="0" fontId="8" fillId="0" borderId="14" xfId="0" applyFont="1" applyFill="1" applyBorder="1" applyAlignment="1">
      <alignment horizontal="left" wrapText="1"/>
    </xf>
    <xf numFmtId="164" fontId="3" fillId="0" borderId="14" xfId="0" applyNumberFormat="1" applyFont="1" applyFill="1" applyBorder="1" applyAlignment="1">
      <alignment horizontal="left" vertical="center"/>
    </xf>
    <xf numFmtId="165" fontId="3" fillId="33" borderId="10" xfId="0" applyNumberFormat="1" applyFont="1" applyFill="1" applyBorder="1" applyAlignment="1">
      <alignment horizontal="center" vertical="center" wrapText="1"/>
    </xf>
    <xf numFmtId="0" fontId="7" fillId="0" borderId="14" xfId="0" applyFont="1" applyFill="1" applyBorder="1" applyAlignment="1">
      <alignment vertical="center" wrapText="1"/>
    </xf>
    <xf numFmtId="165" fontId="7" fillId="33" borderId="10" xfId="0" applyNumberFormat="1" applyFont="1" applyFill="1" applyBorder="1" applyAlignment="1">
      <alignment horizontal="center" vertical="center" wrapText="1"/>
    </xf>
    <xf numFmtId="165" fontId="9" fillId="33" borderId="11" xfId="0" applyNumberFormat="1" applyFont="1" applyFill="1" applyBorder="1" applyAlignment="1">
      <alignment horizontal="center" vertical="center"/>
    </xf>
    <xf numFmtId="165" fontId="7" fillId="33" borderId="11" xfId="0" applyNumberFormat="1" applyFont="1" applyFill="1" applyBorder="1" applyAlignment="1">
      <alignment horizontal="center" vertical="center"/>
    </xf>
    <xf numFmtId="165" fontId="7" fillId="33" borderId="10" xfId="0" applyNumberFormat="1" applyFont="1" applyFill="1" applyBorder="1" applyAlignment="1">
      <alignment horizontal="center" vertical="center"/>
    </xf>
    <xf numFmtId="165" fontId="9" fillId="33" borderId="10" xfId="0" applyNumberFormat="1" applyFont="1" applyFill="1" applyBorder="1" applyAlignment="1">
      <alignment horizontal="center" vertical="center"/>
    </xf>
    <xf numFmtId="164" fontId="5" fillId="0" borderId="14" xfId="0" applyNumberFormat="1" applyFont="1" applyFill="1" applyBorder="1" applyAlignment="1">
      <alignment horizontal="center"/>
    </xf>
    <xf numFmtId="165" fontId="9" fillId="33" borderId="10" xfId="0" applyNumberFormat="1" applyFont="1" applyFill="1" applyBorder="1" applyAlignment="1">
      <alignment horizontal="center" vertical="center" wrapText="1"/>
    </xf>
    <xf numFmtId="164" fontId="5" fillId="0" borderId="14" xfId="0" applyNumberFormat="1" applyFont="1" applyFill="1" applyBorder="1" applyAlignment="1">
      <alignment horizontal="left" vertical="center" wrapText="1" shrinkToFit="1"/>
    </xf>
    <xf numFmtId="164" fontId="3" fillId="0" borderId="10" xfId="0" applyNumberFormat="1" applyFont="1" applyBorder="1" applyAlignment="1">
      <alignment horizontal="center" vertical="center"/>
    </xf>
    <xf numFmtId="164" fontId="3" fillId="33" borderId="10" xfId="0" applyNumberFormat="1" applyFont="1" applyFill="1" applyBorder="1" applyAlignment="1">
      <alignment horizontal="center" vertical="center"/>
    </xf>
    <xf numFmtId="167" fontId="0" fillId="0" borderId="0" xfId="0" applyNumberFormat="1" applyFont="1" applyAlignment="1">
      <alignment/>
    </xf>
    <xf numFmtId="0" fontId="1" fillId="0" borderId="0" xfId="0" applyFont="1" applyBorder="1" applyAlignment="1">
      <alignment horizontal="center" wrapText="1"/>
    </xf>
    <xf numFmtId="0" fontId="3" fillId="0" borderId="10" xfId="0" applyFont="1" applyBorder="1" applyAlignment="1">
      <alignment horizontal="center" vertical="center"/>
    </xf>
    <xf numFmtId="16" fontId="3" fillId="0" borderId="10" xfId="0" applyNumberFormat="1" applyFont="1" applyFill="1" applyBorder="1" applyAlignment="1">
      <alignment horizontal="center" vertical="center" wrapText="1"/>
    </xf>
    <xf numFmtId="16"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60"/>
  <sheetViews>
    <sheetView tabSelected="1" zoomScale="85" zoomScaleNormal="85" zoomScalePageLayoutView="0" workbookViewId="0" topLeftCell="A1">
      <selection activeCell="H5" sqref="H5:H7"/>
    </sheetView>
  </sheetViews>
  <sheetFormatPr defaultColWidth="9.140625" defaultRowHeight="12.75"/>
  <cols>
    <col min="1" max="1" width="71.57421875" style="0" customWidth="1"/>
    <col min="2" max="2" width="22.8515625" style="0" customWidth="1"/>
    <col min="3" max="3" width="19.00390625" style="0" customWidth="1"/>
    <col min="4" max="4" width="17.7109375" style="0" customWidth="1"/>
    <col min="5" max="5" width="20.421875" style="0" customWidth="1"/>
    <col min="6" max="6" width="50.8515625" style="4" customWidth="1"/>
    <col min="7" max="7" width="21.00390625" style="0" customWidth="1"/>
    <col min="8" max="8" width="15.57421875" style="24" customWidth="1"/>
    <col min="9" max="9" width="23.00390625" style="0" customWidth="1"/>
  </cols>
  <sheetData>
    <row r="2" spans="1:9" ht="44.25" customHeight="1">
      <c r="A2" s="57" t="s">
        <v>82</v>
      </c>
      <c r="B2" s="57"/>
      <c r="C2" s="57"/>
      <c r="D2" s="57"/>
      <c r="E2" s="57"/>
      <c r="F2" s="57"/>
      <c r="G2" s="57"/>
      <c r="H2" s="57"/>
      <c r="I2" s="57"/>
    </row>
    <row r="3" spans="1:9" ht="19.5" customHeight="1">
      <c r="A3" s="2"/>
      <c r="B3" s="2"/>
      <c r="C3" s="2"/>
      <c r="D3" s="2"/>
      <c r="E3" s="2"/>
      <c r="F3" s="26"/>
      <c r="G3" s="2"/>
      <c r="H3" s="2"/>
      <c r="I3" s="2"/>
    </row>
    <row r="4" spans="1:9" ht="19.5" customHeight="1">
      <c r="A4" s="1"/>
      <c r="B4" s="1"/>
      <c r="C4" s="1"/>
      <c r="D4" s="1"/>
      <c r="E4" s="1"/>
      <c r="F4" s="27"/>
      <c r="G4" s="1"/>
      <c r="H4" s="1"/>
      <c r="I4" s="3" t="s">
        <v>0</v>
      </c>
    </row>
    <row r="5" spans="1:9" ht="12.75">
      <c r="A5" s="58" t="s">
        <v>1</v>
      </c>
      <c r="B5" s="59" t="s">
        <v>42</v>
      </c>
      <c r="C5" s="59" t="s">
        <v>84</v>
      </c>
      <c r="D5" s="59" t="s">
        <v>43</v>
      </c>
      <c r="E5" s="60" t="s">
        <v>44</v>
      </c>
      <c r="F5" s="60" t="s">
        <v>45</v>
      </c>
      <c r="G5" s="60" t="s">
        <v>46</v>
      </c>
      <c r="H5" s="59" t="s">
        <v>83</v>
      </c>
      <c r="I5" s="60" t="s">
        <v>47</v>
      </c>
    </row>
    <row r="6" spans="1:9" ht="12.75">
      <c r="A6" s="58"/>
      <c r="B6" s="59"/>
      <c r="C6" s="59"/>
      <c r="D6" s="59"/>
      <c r="E6" s="60"/>
      <c r="F6" s="60"/>
      <c r="G6" s="60"/>
      <c r="H6" s="59"/>
      <c r="I6" s="60"/>
    </row>
    <row r="7" spans="1:9" ht="107.25" customHeight="1">
      <c r="A7" s="58"/>
      <c r="B7" s="59"/>
      <c r="C7" s="59"/>
      <c r="D7" s="59"/>
      <c r="E7" s="60"/>
      <c r="F7" s="60"/>
      <c r="G7" s="60"/>
      <c r="H7" s="59"/>
      <c r="I7" s="60"/>
    </row>
    <row r="8" spans="1:9" ht="15" customHeight="1">
      <c r="A8" s="5">
        <v>1</v>
      </c>
      <c r="B8" s="5">
        <v>2</v>
      </c>
      <c r="C8" s="5">
        <v>3</v>
      </c>
      <c r="D8" s="5">
        <v>4</v>
      </c>
      <c r="E8" s="5">
        <v>5</v>
      </c>
      <c r="F8" s="33">
        <v>6</v>
      </c>
      <c r="G8" s="5">
        <v>7</v>
      </c>
      <c r="H8" s="5">
        <v>8</v>
      </c>
      <c r="I8" s="5">
        <v>9</v>
      </c>
    </row>
    <row r="9" spans="1:9" s="25" customFormat="1" ht="18.75">
      <c r="A9" s="6" t="s">
        <v>2</v>
      </c>
      <c r="B9" s="7">
        <f>B10+B11+B12+B14+B17+B13+B15</f>
        <v>133929.4</v>
      </c>
      <c r="C9" s="7">
        <f>C10+C11+C12+C14+C17+C13+C15</f>
        <v>148674</v>
      </c>
      <c r="D9" s="7">
        <f>D10+D11+D12+D14+D17+D13+D15</f>
        <v>147324.3</v>
      </c>
      <c r="E9" s="28">
        <f>D9/B9</f>
        <v>1.1000146345761275</v>
      </c>
      <c r="F9" s="51"/>
      <c r="G9" s="31">
        <f>D9/C9</f>
        <v>0.9909217482545704</v>
      </c>
      <c r="H9" s="7">
        <f>H10+H11+H12+H13+H14+H15+H16+H17</f>
        <v>138490</v>
      </c>
      <c r="I9" s="8">
        <f aca="true" t="shared" si="0" ref="I9:I14">D9/H9</f>
        <v>1.0637901653548991</v>
      </c>
    </row>
    <row r="10" spans="1:9" ht="45">
      <c r="A10" s="9" t="s">
        <v>3</v>
      </c>
      <c r="B10" s="10">
        <v>2256.9</v>
      </c>
      <c r="C10" s="10">
        <v>3219.9</v>
      </c>
      <c r="D10" s="10">
        <v>3219.9</v>
      </c>
      <c r="E10" s="29">
        <f aca="true" t="shared" si="1" ref="E10:E56">D10/B10</f>
        <v>1.4266914794629801</v>
      </c>
      <c r="F10" s="34" t="s">
        <v>54</v>
      </c>
      <c r="G10" s="32">
        <f>D10/C10</f>
        <v>1</v>
      </c>
      <c r="H10" s="54">
        <v>6431.4</v>
      </c>
      <c r="I10" s="11">
        <f t="shared" si="0"/>
        <v>0.5006530459930965</v>
      </c>
    </row>
    <row r="11" spans="1:9" ht="56.25">
      <c r="A11" s="9" t="s">
        <v>4</v>
      </c>
      <c r="B11" s="10">
        <v>4183.8</v>
      </c>
      <c r="C11" s="10">
        <v>5264.7</v>
      </c>
      <c r="D11" s="10">
        <v>5249</v>
      </c>
      <c r="E11" s="29">
        <f t="shared" si="1"/>
        <v>1.2546010803575696</v>
      </c>
      <c r="F11" s="34" t="s">
        <v>55</v>
      </c>
      <c r="G11" s="32">
        <f aca="true" t="shared" si="2" ref="G11:G17">D11/C11</f>
        <v>0.9970178737629874</v>
      </c>
      <c r="H11" s="54">
        <v>5349.5</v>
      </c>
      <c r="I11" s="11">
        <f t="shared" si="0"/>
        <v>0.981213197495093</v>
      </c>
    </row>
    <row r="12" spans="1:9" ht="75">
      <c r="A12" s="9" t="s">
        <v>5</v>
      </c>
      <c r="B12" s="12">
        <v>44560.2</v>
      </c>
      <c r="C12" s="12">
        <v>46405.8</v>
      </c>
      <c r="D12" s="12">
        <v>45708.2</v>
      </c>
      <c r="E12" s="29">
        <f t="shared" si="1"/>
        <v>1.025762900525581</v>
      </c>
      <c r="F12" s="35"/>
      <c r="G12" s="32">
        <f t="shared" si="2"/>
        <v>0.9849673963168396</v>
      </c>
      <c r="H12" s="13">
        <v>45869.7</v>
      </c>
      <c r="I12" s="11">
        <f t="shared" si="0"/>
        <v>0.9964791572650356</v>
      </c>
    </row>
    <row r="13" spans="1:9" ht="18.75">
      <c r="A13" s="9" t="s">
        <v>6</v>
      </c>
      <c r="B13" s="10">
        <v>0.8</v>
      </c>
      <c r="C13" s="10">
        <v>0.8</v>
      </c>
      <c r="D13" s="10">
        <v>0.8</v>
      </c>
      <c r="E13" s="29">
        <f t="shared" si="1"/>
        <v>1</v>
      </c>
      <c r="F13" s="36"/>
      <c r="G13" s="32">
        <f t="shared" si="2"/>
        <v>1</v>
      </c>
      <c r="H13" s="54">
        <v>27.5</v>
      </c>
      <c r="I13" s="11">
        <f t="shared" si="0"/>
        <v>0.02909090909090909</v>
      </c>
    </row>
    <row r="14" spans="1:9" ht="56.25">
      <c r="A14" s="9" t="s">
        <v>7</v>
      </c>
      <c r="B14" s="10">
        <v>10924.1</v>
      </c>
      <c r="C14" s="10">
        <v>10289.6</v>
      </c>
      <c r="D14" s="10">
        <v>10221.9</v>
      </c>
      <c r="E14" s="29">
        <f t="shared" si="1"/>
        <v>0.9357201050887487</v>
      </c>
      <c r="F14" s="35"/>
      <c r="G14" s="32">
        <f t="shared" si="2"/>
        <v>0.9934205411289068</v>
      </c>
      <c r="H14" s="54">
        <v>10129</v>
      </c>
      <c r="I14" s="11">
        <f t="shared" si="0"/>
        <v>1.009171685260144</v>
      </c>
    </row>
    <row r="15" spans="1:9" ht="90">
      <c r="A15" s="9" t="s">
        <v>8</v>
      </c>
      <c r="B15" s="10">
        <v>500</v>
      </c>
      <c r="C15" s="10">
        <v>200</v>
      </c>
      <c r="D15" s="10">
        <v>0</v>
      </c>
      <c r="E15" s="29">
        <f>D15/B15</f>
        <v>0</v>
      </c>
      <c r="F15" s="45" t="s">
        <v>69</v>
      </c>
      <c r="G15" s="32">
        <f t="shared" si="2"/>
        <v>0</v>
      </c>
      <c r="H15" s="54">
        <v>0</v>
      </c>
      <c r="I15" s="46" t="s">
        <v>70</v>
      </c>
    </row>
    <row r="16" spans="1:9" ht="30">
      <c r="A16" s="9" t="s">
        <v>53</v>
      </c>
      <c r="B16" s="10">
        <v>0</v>
      </c>
      <c r="C16" s="10">
        <v>0</v>
      </c>
      <c r="D16" s="10">
        <v>0</v>
      </c>
      <c r="E16" s="29">
        <v>0</v>
      </c>
      <c r="F16" s="37"/>
      <c r="G16" s="32">
        <v>0</v>
      </c>
      <c r="H16" s="54">
        <v>2830.1</v>
      </c>
      <c r="I16" s="46" t="s">
        <v>71</v>
      </c>
    </row>
    <row r="17" spans="1:9" ht="120">
      <c r="A17" s="9" t="s">
        <v>9</v>
      </c>
      <c r="B17" s="12">
        <v>71503.6</v>
      </c>
      <c r="C17" s="12">
        <v>83293.2</v>
      </c>
      <c r="D17" s="12">
        <v>82924.5</v>
      </c>
      <c r="E17" s="29">
        <f t="shared" si="1"/>
        <v>1.159724825043774</v>
      </c>
      <c r="F17" s="34" t="s">
        <v>56</v>
      </c>
      <c r="G17" s="32">
        <f t="shared" si="2"/>
        <v>0.9955734681822767</v>
      </c>
      <c r="H17" s="13">
        <v>67852.8</v>
      </c>
      <c r="I17" s="11">
        <f aca="true" t="shared" si="3" ref="I17:I22">D17/H17</f>
        <v>1.2221234790605546</v>
      </c>
    </row>
    <row r="18" spans="1:9" s="25" customFormat="1" ht="18.75">
      <c r="A18" s="6" t="s">
        <v>48</v>
      </c>
      <c r="B18" s="16">
        <f>B19</f>
        <v>996.5</v>
      </c>
      <c r="C18" s="16">
        <f>C19</f>
        <v>996.5</v>
      </c>
      <c r="D18" s="16">
        <f>D19</f>
        <v>996.5</v>
      </c>
      <c r="E18" s="28">
        <f t="shared" si="1"/>
        <v>1</v>
      </c>
      <c r="F18" s="38"/>
      <c r="G18" s="31">
        <f aca="true" t="shared" si="4" ref="G18:G54">D18/C18</f>
        <v>1</v>
      </c>
      <c r="H18" s="16">
        <f>H19</f>
        <v>1136</v>
      </c>
      <c r="I18" s="8">
        <f t="shared" si="3"/>
        <v>0.8772007042253521</v>
      </c>
    </row>
    <row r="19" spans="1:9" ht="18.75">
      <c r="A19" s="9" t="s">
        <v>49</v>
      </c>
      <c r="B19" s="12">
        <v>996.5</v>
      </c>
      <c r="C19" s="12">
        <v>996.5</v>
      </c>
      <c r="D19" s="12">
        <v>996.5</v>
      </c>
      <c r="E19" s="29">
        <f t="shared" si="1"/>
        <v>1</v>
      </c>
      <c r="F19" s="39"/>
      <c r="G19" s="32">
        <f t="shared" si="4"/>
        <v>1</v>
      </c>
      <c r="H19" s="13">
        <v>1136</v>
      </c>
      <c r="I19" s="11">
        <f t="shared" si="3"/>
        <v>0.8772007042253521</v>
      </c>
    </row>
    <row r="20" spans="1:9" s="25" customFormat="1" ht="37.5">
      <c r="A20" s="6" t="s">
        <v>10</v>
      </c>
      <c r="B20" s="14">
        <f>+B23+B22+B21</f>
        <v>2785.2</v>
      </c>
      <c r="C20" s="14">
        <f>+C23+C22+C21</f>
        <v>4177</v>
      </c>
      <c r="D20" s="14">
        <f>+D23+D22+D21</f>
        <v>3801.8</v>
      </c>
      <c r="E20" s="28">
        <f t="shared" si="1"/>
        <v>1.3650007180812869</v>
      </c>
      <c r="F20" s="41"/>
      <c r="G20" s="31">
        <f t="shared" si="4"/>
        <v>0.9101747665788844</v>
      </c>
      <c r="H20" s="14">
        <f>H21+H22+H23</f>
        <v>4091.8</v>
      </c>
      <c r="I20" s="8">
        <f t="shared" si="3"/>
        <v>0.9291265457744757</v>
      </c>
    </row>
    <row r="21" spans="1:9" ht="25.5">
      <c r="A21" s="9" t="s">
        <v>11</v>
      </c>
      <c r="B21" s="10">
        <v>2579.6</v>
      </c>
      <c r="C21" s="10">
        <v>3149.7</v>
      </c>
      <c r="D21" s="10">
        <v>3128</v>
      </c>
      <c r="E21" s="29">
        <f t="shared" si="1"/>
        <v>1.2125910993952551</v>
      </c>
      <c r="F21" s="40" t="s">
        <v>57</v>
      </c>
      <c r="G21" s="32">
        <f>D21/C21</f>
        <v>0.9931104549639649</v>
      </c>
      <c r="H21" s="54">
        <v>3079</v>
      </c>
      <c r="I21" s="11">
        <f t="shared" si="3"/>
        <v>1.0159142578759337</v>
      </c>
    </row>
    <row r="22" spans="1:9" ht="56.25">
      <c r="A22" s="9" t="s">
        <v>12</v>
      </c>
      <c r="B22" s="10">
        <v>0</v>
      </c>
      <c r="C22" s="10">
        <v>894.8</v>
      </c>
      <c r="D22" s="10">
        <v>544.8</v>
      </c>
      <c r="E22" s="29"/>
      <c r="F22" s="40" t="s">
        <v>58</v>
      </c>
      <c r="G22" s="32">
        <f>D22/C22</f>
        <v>0.6088511399195351</v>
      </c>
      <c r="H22" s="54">
        <v>889.8</v>
      </c>
      <c r="I22" s="11">
        <f t="shared" si="3"/>
        <v>0.612272420768712</v>
      </c>
    </row>
    <row r="23" spans="1:9" ht="37.5">
      <c r="A23" s="9" t="s">
        <v>13</v>
      </c>
      <c r="B23" s="10">
        <v>205.6</v>
      </c>
      <c r="C23" s="10">
        <v>132.5</v>
      </c>
      <c r="D23" s="12">
        <v>129</v>
      </c>
      <c r="E23" s="29">
        <f t="shared" si="1"/>
        <v>0.627431906614786</v>
      </c>
      <c r="F23" s="40" t="s">
        <v>59</v>
      </c>
      <c r="G23" s="32">
        <f>D23/C23</f>
        <v>0.9735849056603774</v>
      </c>
      <c r="H23" s="54">
        <v>123</v>
      </c>
      <c r="I23" s="11">
        <f aca="true" t="shared" si="5" ref="I23:I46">D23/H23</f>
        <v>1.048780487804878</v>
      </c>
    </row>
    <row r="24" spans="1:9" s="25" customFormat="1" ht="18.75">
      <c r="A24" s="6" t="s">
        <v>14</v>
      </c>
      <c r="B24" s="14">
        <f>B26+B27+B25</f>
        <v>91631.2</v>
      </c>
      <c r="C24" s="14">
        <f>C26+C27+C25</f>
        <v>106898.4</v>
      </c>
      <c r="D24" s="14">
        <f>D26+D27+D25</f>
        <v>98519.4</v>
      </c>
      <c r="E24" s="28">
        <f t="shared" si="1"/>
        <v>1.0751730851500363</v>
      </c>
      <c r="F24" s="41"/>
      <c r="G24" s="31">
        <f t="shared" si="4"/>
        <v>0.9216171617161716</v>
      </c>
      <c r="H24" s="14">
        <f>H25+H26+H27</f>
        <v>85135.79999999999</v>
      </c>
      <c r="I24" s="8">
        <f t="shared" si="5"/>
        <v>1.1572029627959097</v>
      </c>
    </row>
    <row r="25" spans="1:9" ht="75">
      <c r="A25" s="9" t="s">
        <v>15</v>
      </c>
      <c r="B25" s="10">
        <v>2761.5</v>
      </c>
      <c r="C25" s="10">
        <v>11551.4</v>
      </c>
      <c r="D25" s="10">
        <v>10317.4</v>
      </c>
      <c r="E25" s="48" t="s">
        <v>72</v>
      </c>
      <c r="F25" s="34" t="s">
        <v>60</v>
      </c>
      <c r="G25" s="32">
        <f>D25/C25</f>
        <v>0.8931731218726734</v>
      </c>
      <c r="H25" s="54">
        <v>3554</v>
      </c>
      <c r="I25" s="49" t="s">
        <v>75</v>
      </c>
    </row>
    <row r="26" spans="1:9" ht="18.75">
      <c r="A26" s="15" t="s">
        <v>16</v>
      </c>
      <c r="B26" s="12">
        <v>80766.4</v>
      </c>
      <c r="C26" s="12">
        <v>86813.9</v>
      </c>
      <c r="D26" s="12">
        <v>79668.9</v>
      </c>
      <c r="E26" s="29">
        <f t="shared" si="1"/>
        <v>0.986411428514828</v>
      </c>
      <c r="F26" s="39"/>
      <c r="G26" s="32">
        <f>D26/C26</f>
        <v>0.9176975115736075</v>
      </c>
      <c r="H26" s="13">
        <v>70263.4</v>
      </c>
      <c r="I26" s="11">
        <f t="shared" si="5"/>
        <v>1.133860587446665</v>
      </c>
    </row>
    <row r="27" spans="1:9" ht="18.75">
      <c r="A27" s="9" t="s">
        <v>17</v>
      </c>
      <c r="B27" s="12">
        <v>8103.3</v>
      </c>
      <c r="C27" s="12">
        <v>8533.1</v>
      </c>
      <c r="D27" s="12">
        <v>8533.1</v>
      </c>
      <c r="E27" s="29">
        <f t="shared" si="1"/>
        <v>1.053040119457505</v>
      </c>
      <c r="F27" s="39"/>
      <c r="G27" s="32">
        <f>D27/C27</f>
        <v>1</v>
      </c>
      <c r="H27" s="13">
        <v>11318.4</v>
      </c>
      <c r="I27" s="11">
        <f t="shared" si="5"/>
        <v>0.7539139807746679</v>
      </c>
    </row>
    <row r="28" spans="1:9" s="25" customFormat="1" ht="18.75">
      <c r="A28" s="6" t="s">
        <v>18</v>
      </c>
      <c r="B28" s="16">
        <f>B29+B30+B32+B31</f>
        <v>784741.4000000001</v>
      </c>
      <c r="C28" s="16">
        <f>C29+C30+C32+C31</f>
        <v>334436</v>
      </c>
      <c r="D28" s="16">
        <f>D29+D30+D32+D31</f>
        <v>319906.2</v>
      </c>
      <c r="E28" s="28">
        <f t="shared" si="1"/>
        <v>0.40765811514468325</v>
      </c>
      <c r="F28" s="41"/>
      <c r="G28" s="31">
        <f t="shared" si="4"/>
        <v>0.9565543183150139</v>
      </c>
      <c r="H28" s="16">
        <f>H29+H30+H31+H32</f>
        <v>133043.6</v>
      </c>
      <c r="I28" s="50" t="s">
        <v>75</v>
      </c>
    </row>
    <row r="29" spans="1:9" ht="120">
      <c r="A29" s="9" t="s">
        <v>19</v>
      </c>
      <c r="B29" s="12">
        <v>595193.4</v>
      </c>
      <c r="C29" s="12">
        <v>250529.4</v>
      </c>
      <c r="D29" s="12">
        <v>241329.7</v>
      </c>
      <c r="E29" s="29">
        <f t="shared" si="1"/>
        <v>0.40546434150647503</v>
      </c>
      <c r="F29" s="34" t="s">
        <v>61</v>
      </c>
      <c r="G29" s="32">
        <f>D29/C29</f>
        <v>0.9632789604733019</v>
      </c>
      <c r="H29" s="13">
        <v>39859.5</v>
      </c>
      <c r="I29" s="49" t="s">
        <v>76</v>
      </c>
    </row>
    <row r="30" spans="1:9" ht="45">
      <c r="A30" s="9" t="s">
        <v>20</v>
      </c>
      <c r="B30" s="12">
        <v>8021.9</v>
      </c>
      <c r="C30" s="12">
        <v>4561.4</v>
      </c>
      <c r="D30" s="12">
        <v>4410.2</v>
      </c>
      <c r="E30" s="29">
        <f t="shared" si="1"/>
        <v>0.5497700046123736</v>
      </c>
      <c r="F30" s="34" t="s">
        <v>67</v>
      </c>
      <c r="G30" s="32">
        <f>D30/C30</f>
        <v>0.9668522821940633</v>
      </c>
      <c r="H30" s="13">
        <v>48656.3</v>
      </c>
      <c r="I30" s="11">
        <f t="shared" si="5"/>
        <v>0.09063985547606372</v>
      </c>
    </row>
    <row r="31" spans="1:9" ht="105">
      <c r="A31" s="9" t="s">
        <v>21</v>
      </c>
      <c r="B31" s="12">
        <v>164428.3</v>
      </c>
      <c r="C31" s="12">
        <v>60722</v>
      </c>
      <c r="D31" s="12">
        <v>55835.6</v>
      </c>
      <c r="E31" s="29">
        <f>D31/B31</f>
        <v>0.3395741487323046</v>
      </c>
      <c r="F31" s="34" t="s">
        <v>66</v>
      </c>
      <c r="G31" s="32">
        <f>D31/C31</f>
        <v>0.919528342281216</v>
      </c>
      <c r="H31" s="13">
        <v>36081.9</v>
      </c>
      <c r="I31" s="11">
        <f t="shared" si="5"/>
        <v>1.5474683982827955</v>
      </c>
    </row>
    <row r="32" spans="1:9" s="4" customFormat="1" ht="37.5">
      <c r="A32" s="23" t="s">
        <v>50</v>
      </c>
      <c r="B32" s="12">
        <v>17097.8</v>
      </c>
      <c r="C32" s="12">
        <v>18623.2</v>
      </c>
      <c r="D32" s="12">
        <v>18330.7</v>
      </c>
      <c r="E32" s="30">
        <f t="shared" si="1"/>
        <v>1.0721086923463838</v>
      </c>
      <c r="F32" s="39"/>
      <c r="G32" s="32">
        <f>D32/C32</f>
        <v>0.984293784097255</v>
      </c>
      <c r="H32" s="13">
        <v>8445.9</v>
      </c>
      <c r="I32" s="49" t="s">
        <v>75</v>
      </c>
    </row>
    <row r="33" spans="1:9" s="25" customFormat="1" ht="18.75">
      <c r="A33" s="6" t="s">
        <v>22</v>
      </c>
      <c r="B33" s="14">
        <f>B35+B36+B34</f>
        <v>75.3</v>
      </c>
      <c r="C33" s="14">
        <f>C35+C36+C34</f>
        <v>9281.9</v>
      </c>
      <c r="D33" s="14">
        <f>D35+D36+D34</f>
        <v>870.9</v>
      </c>
      <c r="E33" s="47" t="s">
        <v>78</v>
      </c>
      <c r="F33" s="41"/>
      <c r="G33" s="31">
        <f t="shared" si="4"/>
        <v>0.093827772331096</v>
      </c>
      <c r="H33" s="14">
        <f>H34+H35+H36</f>
        <v>66.8</v>
      </c>
      <c r="I33" s="50" t="s">
        <v>77</v>
      </c>
    </row>
    <row r="34" spans="1:9" s="24" customFormat="1" ht="60">
      <c r="A34" s="9" t="s">
        <v>52</v>
      </c>
      <c r="B34" s="10">
        <v>0</v>
      </c>
      <c r="C34" s="10">
        <v>8411</v>
      </c>
      <c r="D34" s="10">
        <v>0</v>
      </c>
      <c r="E34" s="29">
        <v>0</v>
      </c>
      <c r="F34" s="34" t="s">
        <v>62</v>
      </c>
      <c r="G34" s="32">
        <f t="shared" si="4"/>
        <v>0</v>
      </c>
      <c r="H34" s="10">
        <v>0</v>
      </c>
      <c r="I34" s="46" t="s">
        <v>70</v>
      </c>
    </row>
    <row r="35" spans="1:9" ht="37.5">
      <c r="A35" s="9" t="s">
        <v>23</v>
      </c>
      <c r="B35" s="18">
        <v>12.9</v>
      </c>
      <c r="C35" s="18">
        <v>12.9</v>
      </c>
      <c r="D35" s="18">
        <v>12.9</v>
      </c>
      <c r="E35" s="29">
        <f t="shared" si="1"/>
        <v>1</v>
      </c>
      <c r="F35" s="35"/>
      <c r="G35" s="32">
        <f t="shared" si="4"/>
        <v>1</v>
      </c>
      <c r="H35" s="55">
        <v>12.9</v>
      </c>
      <c r="I35" s="11">
        <f t="shared" si="5"/>
        <v>1</v>
      </c>
    </row>
    <row r="36" spans="1:9" ht="30">
      <c r="A36" s="9" t="s">
        <v>51</v>
      </c>
      <c r="B36" s="18">
        <v>62.4</v>
      </c>
      <c r="C36" s="18">
        <v>858</v>
      </c>
      <c r="D36" s="18">
        <v>858</v>
      </c>
      <c r="E36" s="48" t="s">
        <v>73</v>
      </c>
      <c r="F36" s="34" t="s">
        <v>68</v>
      </c>
      <c r="G36" s="32">
        <f t="shared" si="4"/>
        <v>1</v>
      </c>
      <c r="H36" s="55">
        <v>53.9</v>
      </c>
      <c r="I36" s="49" t="s">
        <v>79</v>
      </c>
    </row>
    <row r="37" spans="1:9" s="25" customFormat="1" ht="18.75">
      <c r="A37" s="6" t="s">
        <v>24</v>
      </c>
      <c r="B37" s="14">
        <f>B38+B39+B41+B42+B40</f>
        <v>376439.1</v>
      </c>
      <c r="C37" s="14">
        <f>C38+C39+C41+C42+C40</f>
        <v>381444.9</v>
      </c>
      <c r="D37" s="14">
        <f>D38+D39+D41+D42+D40</f>
        <v>378147</v>
      </c>
      <c r="E37" s="28">
        <f t="shared" si="1"/>
        <v>1.0045369888515832</v>
      </c>
      <c r="F37" s="41"/>
      <c r="G37" s="31">
        <f t="shared" si="4"/>
        <v>0.9913541903430875</v>
      </c>
      <c r="H37" s="14">
        <f>H38+H39+H40+H41+H42</f>
        <v>325286.89999999997</v>
      </c>
      <c r="I37" s="8">
        <f t="shared" si="5"/>
        <v>1.162503008882313</v>
      </c>
    </row>
    <row r="38" spans="1:9" ht="18.75">
      <c r="A38" s="9" t="s">
        <v>25</v>
      </c>
      <c r="B38" s="12">
        <v>111583.8</v>
      </c>
      <c r="C38" s="12">
        <v>111323.2</v>
      </c>
      <c r="D38" s="12">
        <v>109770.8</v>
      </c>
      <c r="E38" s="29">
        <f t="shared" si="1"/>
        <v>0.9837521217237628</v>
      </c>
      <c r="F38" s="35"/>
      <c r="G38" s="32">
        <f>D38/C38</f>
        <v>0.9860550181812956</v>
      </c>
      <c r="H38" s="13">
        <v>93036.4</v>
      </c>
      <c r="I38" s="11">
        <f t="shared" si="5"/>
        <v>1.1798693844559764</v>
      </c>
    </row>
    <row r="39" spans="1:9" ht="18.75">
      <c r="A39" s="9" t="s">
        <v>26</v>
      </c>
      <c r="B39" s="12">
        <v>220296.5</v>
      </c>
      <c r="C39" s="12">
        <v>230674.3</v>
      </c>
      <c r="D39" s="12">
        <v>229033.4</v>
      </c>
      <c r="E39" s="29">
        <f t="shared" si="1"/>
        <v>1.0396597313166573</v>
      </c>
      <c r="F39" s="35"/>
      <c r="G39" s="32">
        <f>D39/C39</f>
        <v>0.9928865070794622</v>
      </c>
      <c r="H39" s="13">
        <v>202004.1</v>
      </c>
      <c r="I39" s="11">
        <f t="shared" si="5"/>
        <v>1.133805699983317</v>
      </c>
    </row>
    <row r="40" spans="1:9" ht="18.75">
      <c r="A40" s="9" t="s">
        <v>27</v>
      </c>
      <c r="B40" s="12">
        <v>17660.6</v>
      </c>
      <c r="C40" s="12">
        <v>18908.2</v>
      </c>
      <c r="D40" s="12">
        <v>18889.8</v>
      </c>
      <c r="E40" s="29">
        <f t="shared" si="1"/>
        <v>1.0696012593003636</v>
      </c>
      <c r="F40" s="35"/>
      <c r="G40" s="32">
        <f>D40/C40</f>
        <v>0.9990268772278693</v>
      </c>
      <c r="H40" s="13">
        <v>14778.1</v>
      </c>
      <c r="I40" s="11">
        <f t="shared" si="5"/>
        <v>1.278229271692572</v>
      </c>
    </row>
    <row r="41" spans="1:9" ht="18.75">
      <c r="A41" s="9" t="s">
        <v>28</v>
      </c>
      <c r="B41" s="12">
        <v>300</v>
      </c>
      <c r="C41" s="12">
        <v>340</v>
      </c>
      <c r="D41" s="12">
        <v>340</v>
      </c>
      <c r="E41" s="29">
        <f t="shared" si="1"/>
        <v>1.1333333333333333</v>
      </c>
      <c r="F41" s="40" t="s">
        <v>63</v>
      </c>
      <c r="G41" s="32">
        <f>D41/C41</f>
        <v>1</v>
      </c>
      <c r="H41" s="13">
        <v>410</v>
      </c>
      <c r="I41" s="11">
        <f t="shared" si="5"/>
        <v>0.8292682926829268</v>
      </c>
    </row>
    <row r="42" spans="1:9" ht="18.75">
      <c r="A42" s="9" t="s">
        <v>29</v>
      </c>
      <c r="B42" s="12">
        <v>26598.2</v>
      </c>
      <c r="C42" s="12">
        <v>20199.2</v>
      </c>
      <c r="D42" s="12">
        <v>20113</v>
      </c>
      <c r="E42" s="29">
        <f t="shared" si="1"/>
        <v>0.7561789895556842</v>
      </c>
      <c r="F42" s="40" t="s">
        <v>63</v>
      </c>
      <c r="G42" s="32">
        <f>D42/C42</f>
        <v>0.9957325042575943</v>
      </c>
      <c r="H42" s="13">
        <v>15058.3</v>
      </c>
      <c r="I42" s="11">
        <f t="shared" si="5"/>
        <v>1.3356753418380563</v>
      </c>
    </row>
    <row r="43" spans="1:9" s="25" customFormat="1" ht="18.75">
      <c r="A43" s="6" t="s">
        <v>30</v>
      </c>
      <c r="B43" s="19">
        <f>B44</f>
        <v>39125.9</v>
      </c>
      <c r="C43" s="19">
        <f>C44</f>
        <v>40390.6</v>
      </c>
      <c r="D43" s="19">
        <f>D44</f>
        <v>40390.6</v>
      </c>
      <c r="E43" s="28">
        <f t="shared" si="1"/>
        <v>1.0323238570869935</v>
      </c>
      <c r="F43" s="41"/>
      <c r="G43" s="31">
        <f t="shared" si="4"/>
        <v>1</v>
      </c>
      <c r="H43" s="19">
        <f>H44</f>
        <v>37900.5</v>
      </c>
      <c r="I43" s="8">
        <f t="shared" si="5"/>
        <v>1.0657009801981503</v>
      </c>
    </row>
    <row r="44" spans="1:9" ht="18.75">
      <c r="A44" s="9" t="s">
        <v>31</v>
      </c>
      <c r="B44" s="18">
        <v>39125.9</v>
      </c>
      <c r="C44" s="18">
        <v>40390.6</v>
      </c>
      <c r="D44" s="18">
        <v>40390.6</v>
      </c>
      <c r="E44" s="29">
        <f t="shared" si="1"/>
        <v>1.0323238570869935</v>
      </c>
      <c r="F44" s="39"/>
      <c r="G44" s="32">
        <f t="shared" si="4"/>
        <v>1</v>
      </c>
      <c r="H44" s="55">
        <v>37900.5</v>
      </c>
      <c r="I44" s="11">
        <f t="shared" si="5"/>
        <v>1.0657009801981503</v>
      </c>
    </row>
    <row r="45" spans="1:9" s="25" customFormat="1" ht="18.75">
      <c r="A45" s="21" t="s">
        <v>32</v>
      </c>
      <c r="B45" s="19">
        <f>B46</f>
        <v>198.5</v>
      </c>
      <c r="C45" s="19">
        <f>C46</f>
        <v>271.6</v>
      </c>
      <c r="D45" s="19">
        <f>D46</f>
        <v>271.6</v>
      </c>
      <c r="E45" s="28">
        <f t="shared" si="1"/>
        <v>1.3682619647355165</v>
      </c>
      <c r="F45" s="41"/>
      <c r="G45" s="31">
        <f t="shared" si="4"/>
        <v>1</v>
      </c>
      <c r="H45" s="19">
        <f>H46</f>
        <v>198.2</v>
      </c>
      <c r="I45" s="8">
        <f t="shared" si="5"/>
        <v>1.370332996972755</v>
      </c>
    </row>
    <row r="46" spans="1:9" ht="30">
      <c r="A46" s="20" t="s">
        <v>33</v>
      </c>
      <c r="B46" s="18">
        <v>198.5</v>
      </c>
      <c r="C46" s="18">
        <v>271.6</v>
      </c>
      <c r="D46" s="18">
        <v>271.6</v>
      </c>
      <c r="E46" s="29">
        <f t="shared" si="1"/>
        <v>1.3682619647355165</v>
      </c>
      <c r="F46" s="42" t="s">
        <v>65</v>
      </c>
      <c r="G46" s="32">
        <f t="shared" si="4"/>
        <v>1</v>
      </c>
      <c r="H46" s="55">
        <v>198.2</v>
      </c>
      <c r="I46" s="11">
        <f t="shared" si="5"/>
        <v>1.370332996972755</v>
      </c>
    </row>
    <row r="47" spans="1:9" s="25" customFormat="1" ht="18.75">
      <c r="A47" s="6" t="s">
        <v>34</v>
      </c>
      <c r="B47" s="14">
        <f>B48+B49+B51</f>
        <v>9784.199999999999</v>
      </c>
      <c r="C47" s="14">
        <f>C48+C49+C51</f>
        <v>18601.800000000003</v>
      </c>
      <c r="D47" s="14">
        <f>D48+D49+D51</f>
        <v>18593.7</v>
      </c>
      <c r="E47" s="28">
        <f t="shared" si="1"/>
        <v>1.9003802048200162</v>
      </c>
      <c r="F47" s="41"/>
      <c r="G47" s="31">
        <f t="shared" si="4"/>
        <v>0.9995645582685545</v>
      </c>
      <c r="H47" s="14">
        <f>H48+H49+H50+H51</f>
        <v>16082.3</v>
      </c>
      <c r="I47" s="8">
        <f aca="true" t="shared" si="6" ref="I47:I53">D47/H47</f>
        <v>1.1561592558278357</v>
      </c>
    </row>
    <row r="48" spans="1:9" ht="18.75">
      <c r="A48" s="9" t="s">
        <v>35</v>
      </c>
      <c r="B48" s="12">
        <v>4126.4</v>
      </c>
      <c r="C48" s="12">
        <v>4303.9</v>
      </c>
      <c r="D48" s="12">
        <v>4303.9</v>
      </c>
      <c r="E48" s="29">
        <f t="shared" si="1"/>
        <v>1.0430157037611478</v>
      </c>
      <c r="F48" s="43"/>
      <c r="G48" s="32">
        <f t="shared" si="4"/>
        <v>1</v>
      </c>
      <c r="H48" s="13">
        <v>4151.8</v>
      </c>
      <c r="I48" s="11">
        <f t="shared" si="6"/>
        <v>1.036634712654752</v>
      </c>
    </row>
    <row r="49" spans="1:9" ht="105">
      <c r="A49" s="9" t="s">
        <v>36</v>
      </c>
      <c r="B49" s="12">
        <v>4120.4</v>
      </c>
      <c r="C49" s="12">
        <v>12731.5</v>
      </c>
      <c r="D49" s="12">
        <v>12731.4</v>
      </c>
      <c r="E49" s="48" t="s">
        <v>74</v>
      </c>
      <c r="F49" s="34" t="s">
        <v>64</v>
      </c>
      <c r="G49" s="32">
        <v>0.999</v>
      </c>
      <c r="H49" s="13">
        <v>7809.2</v>
      </c>
      <c r="I49" s="11">
        <f t="shared" si="6"/>
        <v>1.6303078420324746</v>
      </c>
    </row>
    <row r="50" spans="1:9" ht="30">
      <c r="A50" s="9" t="s">
        <v>37</v>
      </c>
      <c r="B50" s="12">
        <v>0</v>
      </c>
      <c r="C50" s="12">
        <v>0</v>
      </c>
      <c r="D50" s="12">
        <v>0</v>
      </c>
      <c r="E50" s="29">
        <v>0</v>
      </c>
      <c r="F50" s="39"/>
      <c r="G50" s="44">
        <v>0</v>
      </c>
      <c r="H50" s="13">
        <v>2584.3</v>
      </c>
      <c r="I50" s="46" t="s">
        <v>71</v>
      </c>
    </row>
    <row r="51" spans="1:9" ht="18.75">
      <c r="A51" s="9" t="s">
        <v>38</v>
      </c>
      <c r="B51" s="12">
        <v>1537.4</v>
      </c>
      <c r="C51" s="12">
        <v>1566.4</v>
      </c>
      <c r="D51" s="12">
        <v>1558.4</v>
      </c>
      <c r="E51" s="29">
        <f t="shared" si="1"/>
        <v>1.0136594250032522</v>
      </c>
      <c r="F51" s="39"/>
      <c r="G51" s="32">
        <f t="shared" si="4"/>
        <v>0.9948927477017364</v>
      </c>
      <c r="H51" s="13">
        <v>1537</v>
      </c>
      <c r="I51" s="11">
        <f t="shared" si="6"/>
        <v>1.0139232270657126</v>
      </c>
    </row>
    <row r="52" spans="1:9" s="25" customFormat="1" ht="18.75">
      <c r="A52" s="6" t="s">
        <v>39</v>
      </c>
      <c r="B52" s="14">
        <f>B53</f>
        <v>23779.9</v>
      </c>
      <c r="C52" s="14">
        <f>C53</f>
        <v>32753</v>
      </c>
      <c r="D52" s="14">
        <f>D53</f>
        <v>25610.7</v>
      </c>
      <c r="E52" s="28">
        <f t="shared" si="1"/>
        <v>1.076989390199286</v>
      </c>
      <c r="F52" s="41"/>
      <c r="G52" s="31">
        <f t="shared" si="4"/>
        <v>0.7819344792843403</v>
      </c>
      <c r="H52" s="14">
        <f>H53</f>
        <v>28863.1</v>
      </c>
      <c r="I52" s="8">
        <f t="shared" si="6"/>
        <v>0.887316331232612</v>
      </c>
    </row>
    <row r="53" spans="1:9" ht="18.75">
      <c r="A53" s="9" t="s">
        <v>40</v>
      </c>
      <c r="B53" s="12">
        <v>23779.9</v>
      </c>
      <c r="C53" s="12">
        <v>32753</v>
      </c>
      <c r="D53" s="12">
        <v>25610.7</v>
      </c>
      <c r="E53" s="29">
        <f t="shared" si="1"/>
        <v>1.076989390199286</v>
      </c>
      <c r="F53" s="35"/>
      <c r="G53" s="32">
        <f t="shared" si="4"/>
        <v>0.7819344792843403</v>
      </c>
      <c r="H53" s="13">
        <v>28863.1</v>
      </c>
      <c r="I53" s="11">
        <f t="shared" si="6"/>
        <v>0.887316331232612</v>
      </c>
    </row>
    <row r="54" spans="1:9" s="25" customFormat="1" ht="42.75">
      <c r="A54" s="21" t="s">
        <v>80</v>
      </c>
      <c r="B54" s="16">
        <v>0</v>
      </c>
      <c r="C54" s="16">
        <v>0</v>
      </c>
      <c r="D54" s="16">
        <v>0</v>
      </c>
      <c r="E54" s="28">
        <v>0</v>
      </c>
      <c r="F54" s="41"/>
      <c r="G54" s="31" t="e">
        <f t="shared" si="4"/>
        <v>#DIV/0!</v>
      </c>
      <c r="H54" s="17">
        <f>H55</f>
        <v>152.9</v>
      </c>
      <c r="I54" s="52" t="s">
        <v>71</v>
      </c>
    </row>
    <row r="55" spans="1:9" ht="30">
      <c r="A55" s="20" t="s">
        <v>81</v>
      </c>
      <c r="B55" s="12">
        <v>0</v>
      </c>
      <c r="C55" s="12">
        <v>0</v>
      </c>
      <c r="D55" s="12">
        <v>0</v>
      </c>
      <c r="E55" s="29">
        <v>0</v>
      </c>
      <c r="F55" s="35"/>
      <c r="G55" s="32"/>
      <c r="H55" s="13">
        <v>152.9</v>
      </c>
      <c r="I55" s="46" t="s">
        <v>71</v>
      </c>
    </row>
    <row r="56" spans="1:9" s="25" customFormat="1" ht="18.75">
      <c r="A56" s="22" t="s">
        <v>41</v>
      </c>
      <c r="B56" s="19">
        <f>B9+B18+B20+B24+B28+B33+B37+B43+B45+B47+B52</f>
        <v>1463486.5999999999</v>
      </c>
      <c r="C56" s="19">
        <f>C9+C18+C20+C24+C28+C33+C37+C43+C45+C47+C52</f>
        <v>1077925.7000000002</v>
      </c>
      <c r="D56" s="19">
        <f>D9+D18+D20+D24+D28+D33+D37+D43+D45+D47+D52</f>
        <v>1034432.6999999998</v>
      </c>
      <c r="E56" s="28">
        <f t="shared" si="1"/>
        <v>0.7068275855754333</v>
      </c>
      <c r="F56" s="53"/>
      <c r="G56" s="31">
        <f>D56/C56</f>
        <v>0.9596512078708205</v>
      </c>
      <c r="H56" s="19">
        <f>H9++H18+H20+H24+H28+H33+H37+H43+H45+H47+H52+H54</f>
        <v>770447.8999999999</v>
      </c>
      <c r="I56" s="8">
        <f>D56/H56</f>
        <v>1.3426380940229703</v>
      </c>
    </row>
    <row r="59" spans="4:9" ht="12.75">
      <c r="D59" s="4"/>
      <c r="E59" s="4"/>
      <c r="G59" s="4"/>
      <c r="I59" s="4"/>
    </row>
    <row r="60" ht="12.75">
      <c r="H60" s="56"/>
    </row>
  </sheetData>
  <sheetProtection selectLockedCells="1" selectUnlockedCells="1"/>
  <mergeCells count="10">
    <mergeCell ref="A2:I2"/>
    <mergeCell ref="A5:A7"/>
    <mergeCell ref="B5:B7"/>
    <mergeCell ref="C5:C7"/>
    <mergeCell ref="D5:D7"/>
    <mergeCell ref="E5:E7"/>
    <mergeCell ref="F5:F7"/>
    <mergeCell ref="G5:G7"/>
    <mergeCell ref="H5:H7"/>
    <mergeCell ref="I5:I7"/>
  </mergeCells>
  <printOptions/>
  <pageMargins left="0.7479166666666667" right="0.7479166666666667" top="0.9840277777777777" bottom="0.9840277777777777" header="0.5118055555555555" footer="0.5118055555555555"/>
  <pageSetup fitToHeight="3"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Кокоянина</cp:lastModifiedBy>
  <dcterms:modified xsi:type="dcterms:W3CDTF">2024-03-28T07:37:39Z</dcterms:modified>
  <cp:category/>
  <cp:version/>
  <cp:contentType/>
  <cp:contentStatus/>
</cp:coreProperties>
</file>